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7/SIM/PPA/haldusleping Süsta 15/muudatus 6/"/>
    </mc:Choice>
  </mc:AlternateContent>
  <bookViews>
    <workbookView xWindow="0" yWindow="0" windowWidth="26390" windowHeight="11310" xr2:uid="{00000000-000D-0000-FFFF-FFFF00000000}"/>
  </bookViews>
  <sheets>
    <sheet name="Leht1" sheetId="2" r:id="rId1"/>
  </sheets>
  <calcPr calcId="171027"/>
</workbook>
</file>

<file path=xl/calcChain.xml><?xml version="1.0" encoding="utf-8"?>
<calcChain xmlns="http://schemas.openxmlformats.org/spreadsheetml/2006/main">
  <c r="F22" i="2" l="1"/>
  <c r="F21" i="2"/>
  <c r="F20" i="2"/>
  <c r="F17" i="2"/>
  <c r="G22" i="2" l="1"/>
  <c r="K23" i="2"/>
  <c r="L16" i="2"/>
  <c r="K16" i="2" s="1"/>
  <c r="K17" i="2"/>
  <c r="L18" i="2"/>
  <c r="K18" i="2" s="1"/>
  <c r="K20" i="2"/>
  <c r="K21" i="2"/>
  <c r="K22" i="2"/>
  <c r="L23" i="2"/>
  <c r="L24" i="2"/>
  <c r="K24" i="2" s="1"/>
  <c r="L15" i="2"/>
  <c r="E15" i="2"/>
  <c r="E24" i="2"/>
  <c r="E23" i="2"/>
  <c r="I22" i="2"/>
  <c r="E22" i="2"/>
  <c r="G21" i="2"/>
  <c r="E21" i="2"/>
  <c r="I20" i="2"/>
  <c r="G20" i="2"/>
  <c r="E20" i="2"/>
  <c r="G17" i="2"/>
  <c r="E17" i="2"/>
  <c r="E16" i="2"/>
  <c r="L25" i="2" l="1"/>
  <c r="L27" i="2" s="1"/>
  <c r="L28" i="2" s="1"/>
  <c r="L29" i="2" s="1"/>
  <c r="L31" i="2" s="1"/>
  <c r="K15" i="2"/>
  <c r="K25" i="2" s="1"/>
  <c r="K27" i="2" s="1"/>
  <c r="K28" i="2" s="1"/>
  <c r="K29" i="2" s="1"/>
  <c r="L30" i="2" l="1"/>
</calcChain>
</file>

<file path=xl/sharedStrings.xml><?xml version="1.0" encoding="utf-8"?>
<sst xmlns="http://schemas.openxmlformats.org/spreadsheetml/2006/main" count="47" uniqueCount="38">
  <si>
    <t>Tehnohooldus</t>
  </si>
  <si>
    <t>(allkirjastatud digitaalselt)</t>
  </si>
  <si>
    <t>summa kuus</t>
  </si>
  <si>
    <t>Märkused</t>
  </si>
  <si>
    <t>Territoorium</t>
  </si>
  <si>
    <t>Kinnistu aadress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</si>
  <si>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</si>
  <si>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</si>
  <si>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 xml:space="preserve">Kinnisvara haldamine </t>
  </si>
  <si>
    <t>Tugiteenused</t>
  </si>
  <si>
    <t>TEENUSTE TASUD KOKKU</t>
  </si>
  <si>
    <t>TEENUSTE TASUD KOOS KÄIBEMAKSUGA (kuus)</t>
  </si>
  <si>
    <t>TEENUSTE TASUD KOOS KÄIBEMAKSUGA (aastas)</t>
  </si>
  <si>
    <t>Teenuste tasud kokku ilma käibemaksuta (kuus)</t>
  </si>
  <si>
    <t>Teenused</t>
  </si>
  <si>
    <t>Hoone(te) kasulik pind (hallatav pind)</t>
  </si>
  <si>
    <t>Käibemaks (20%)</t>
  </si>
  <si>
    <t>Käsundiandja</t>
  </si>
  <si>
    <t>RKAS</t>
  </si>
  <si>
    <t>Heakord</t>
  </si>
  <si>
    <t>Tarbimisteenused</t>
  </si>
  <si>
    <t>Remonttööd</t>
  </si>
  <si>
    <t>Politsei- ja Piirivalveamet</t>
  </si>
  <si>
    <t>Lisa 1 Kinnisvara korrashoiuteenuste osutamise lepingule nr T2966/11</t>
  </si>
  <si>
    <t>TEENUSTE TASUD KÄIBEMAKSUTA (aastas)</t>
  </si>
  <si>
    <t xml:space="preserve">Eelmiste perioodide teenuste tasaarveldus </t>
  </si>
  <si>
    <t xml:space="preserve">Küte </t>
  </si>
  <si>
    <t xml:space="preserve">Elektrienergia </t>
  </si>
  <si>
    <t xml:space="preserve">Vesi ja kanalisatsioon </t>
  </si>
  <si>
    <t>Süsta 15, Tallinn</t>
  </si>
  <si>
    <t>Laevad</t>
  </si>
  <si>
    <t>Ametikorterid</t>
  </si>
  <si>
    <t>KOKKU</t>
  </si>
  <si>
    <t>Ametikorterite osas vaid prügivedu</t>
  </si>
  <si>
    <t>Süsta baas</t>
  </si>
  <si>
    <t>Korrashoiuteenuste tasu alates 01.01.2018</t>
  </si>
  <si>
    <t>2016 tasude tasaaarveldus</t>
  </si>
  <si>
    <t xml:space="preserve"> teostatakse vastavalt Lepingu punktis 4.6. kokkulepitule ja tasutakse vastavalt tegelikule kulule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</si>
</sst>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4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96">
    <xf numFmtId="0" fontId="0" fillId="0" borderId="0" xfId="0"/>
    <xf numFmtId="0" fontId="0" fillId="0" borderId="0" xfId="0" applyFont="1"/>
    <xf numFmtId="0" fontId="5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0" xfId="0" applyFont="1" applyAlignment="1">
      <alignment horizontal="right"/>
    </xf>
    <xf numFmtId="0" fontId="5" fillId="0" borderId="1" xfId="0" applyFont="1" applyBorder="1"/>
    <xf numFmtId="0" fontId="7" fillId="0" borderId="0" xfId="0" applyFont="1"/>
    <xf numFmtId="0" fontId="6" fillId="0" borderId="0" xfId="0" applyFont="1" applyBorder="1"/>
    <xf numFmtId="0" fontId="6" fillId="0" borderId="0" xfId="0" applyFont="1"/>
    <xf numFmtId="0" fontId="6" fillId="3" borderId="3" xfId="0" applyFont="1" applyFill="1" applyBorder="1"/>
    <xf numFmtId="0" fontId="6" fillId="3" borderId="1" xfId="0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6" fillId="4" borderId="3" xfId="0" applyFont="1" applyFill="1" applyBorder="1"/>
    <xf numFmtId="0" fontId="5" fillId="4" borderId="4" xfId="0" applyFont="1" applyFill="1" applyBorder="1"/>
    <xf numFmtId="0" fontId="5" fillId="0" borderId="0" xfId="0" applyFont="1" applyBorder="1"/>
    <xf numFmtId="0" fontId="6" fillId="0" borderId="0" xfId="0" applyFont="1" applyBorder="1" applyAlignment="1">
      <alignment horizontal="left"/>
    </xf>
    <xf numFmtId="0" fontId="4" fillId="0" borderId="0" xfId="0" applyFont="1" applyFill="1" applyBorder="1"/>
    <xf numFmtId="9" fontId="2" fillId="0" borderId="0" xfId="0" applyNumberFormat="1" applyFont="1" applyFill="1" applyBorder="1" applyAlignment="1">
      <alignment horizontal="left"/>
    </xf>
    <xf numFmtId="0" fontId="2" fillId="0" borderId="5" xfId="0" applyFont="1" applyBorder="1"/>
    <xf numFmtId="0" fontId="5" fillId="0" borderId="0" xfId="0" applyFont="1" applyFill="1" applyBorder="1"/>
    <xf numFmtId="0" fontId="1" fillId="0" borderId="0" xfId="0" applyFont="1" applyBorder="1" applyAlignment="1">
      <alignment horizont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4" fontId="2" fillId="0" borderId="0" xfId="0" applyNumberFormat="1" applyFont="1" applyBorder="1"/>
    <xf numFmtId="4" fontId="2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5" fillId="0" borderId="3" xfId="0" applyFont="1" applyBorder="1" applyAlignment="1"/>
    <xf numFmtId="0" fontId="5" fillId="0" borderId="4" xfId="0" applyFont="1" applyBorder="1" applyAlignment="1">
      <alignment horizontal="center" wrapText="1"/>
    </xf>
    <xf numFmtId="2" fontId="0" fillId="0" borderId="0" xfId="0" applyNumberFormat="1"/>
    <xf numFmtId="4" fontId="6" fillId="0" borderId="7" xfId="0" applyNumberFormat="1" applyFont="1" applyBorder="1" applyAlignment="1">
      <alignment horizontal="right"/>
    </xf>
    <xf numFmtId="4" fontId="6" fillId="0" borderId="8" xfId="0" applyNumberFormat="1" applyFont="1" applyBorder="1" applyAlignment="1">
      <alignment horizontal="right"/>
    </xf>
    <xf numFmtId="4" fontId="6" fillId="0" borderId="9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2" fontId="5" fillId="0" borderId="9" xfId="0" applyNumberFormat="1" applyFont="1" applyBorder="1" applyAlignment="1">
      <alignment horizontal="right"/>
    </xf>
    <xf numFmtId="4" fontId="5" fillId="0" borderId="6" xfId="0" applyNumberFormat="1" applyFont="1" applyBorder="1" applyAlignment="1">
      <alignment horizontal="right"/>
    </xf>
    <xf numFmtId="4" fontId="6" fillId="0" borderId="6" xfId="0" applyNumberFormat="1" applyFont="1" applyBorder="1"/>
    <xf numFmtId="0" fontId="6" fillId="0" borderId="10" xfId="0" applyFont="1" applyBorder="1" applyAlignment="1">
      <alignment horizontal="right"/>
    </xf>
    <xf numFmtId="4" fontId="2" fillId="0" borderId="11" xfId="0" applyNumberFormat="1" applyFont="1" applyBorder="1"/>
    <xf numFmtId="0" fontId="0" fillId="0" borderId="0" xfId="0" applyFill="1"/>
    <xf numFmtId="0" fontId="5" fillId="0" borderId="4" xfId="0" applyFont="1" applyBorder="1"/>
    <xf numFmtId="164" fontId="0" fillId="0" borderId="0" xfId="0" applyNumberFormat="1"/>
    <xf numFmtId="164" fontId="8" fillId="0" borderId="0" xfId="0" applyNumberFormat="1" applyFont="1"/>
    <xf numFmtId="2" fontId="5" fillId="0" borderId="0" xfId="0" applyNumberFormat="1" applyFont="1"/>
    <xf numFmtId="2" fontId="5" fillId="0" borderId="0" xfId="0" applyNumberFormat="1" applyFont="1" applyFill="1"/>
    <xf numFmtId="0" fontId="6" fillId="0" borderId="0" xfId="0" applyFont="1" applyFill="1" applyBorder="1"/>
    <xf numFmtId="0" fontId="2" fillId="3" borderId="2" xfId="0" applyFont="1" applyFill="1" applyBorder="1"/>
    <xf numFmtId="0" fontId="6" fillId="4" borderId="2" xfId="0" applyFont="1" applyFill="1" applyBorder="1" applyAlignment="1">
      <alignment horizontal="left"/>
    </xf>
    <xf numFmtId="0" fontId="14" fillId="0" borderId="0" xfId="0" applyFont="1"/>
    <xf numFmtId="0" fontId="15" fillId="0" borderId="0" xfId="0" applyFont="1"/>
    <xf numFmtId="164" fontId="15" fillId="0" borderId="0" xfId="0" applyNumberFormat="1" applyFont="1"/>
    <xf numFmtId="0" fontId="15" fillId="0" borderId="0" xfId="0" applyFont="1" applyFill="1"/>
    <xf numFmtId="0" fontId="6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5" fillId="0" borderId="2" xfId="0" applyFont="1" applyBorder="1" applyAlignment="1"/>
    <xf numFmtId="0" fontId="10" fillId="0" borderId="0" xfId="0" applyFont="1" applyAlignment="1">
      <alignment horizontal="center" wrapText="1"/>
    </xf>
    <xf numFmtId="0" fontId="2" fillId="0" borderId="0" xfId="0" applyFont="1" applyBorder="1"/>
    <xf numFmtId="0" fontId="6" fillId="0" borderId="9" xfId="0" applyFont="1" applyBorder="1" applyAlignment="1">
      <alignment horizontal="right"/>
    </xf>
    <xf numFmtId="4" fontId="5" fillId="0" borderId="4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/>
    <xf numFmtId="4" fontId="11" fillId="0" borderId="1" xfId="0" applyNumberFormat="1" applyFont="1" applyBorder="1" applyAlignment="1">
      <alignment horizontal="right"/>
    </xf>
    <xf numFmtId="0" fontId="11" fillId="0" borderId="1" xfId="0" applyFont="1" applyBorder="1"/>
    <xf numFmtId="4" fontId="6" fillId="4" borderId="2" xfId="0" applyNumberFormat="1" applyFont="1" applyFill="1" applyBorder="1" applyAlignment="1">
      <alignment horizontal="right"/>
    </xf>
    <xf numFmtId="4" fontId="6" fillId="4" borderId="4" xfId="0" applyNumberFormat="1" applyFont="1" applyFill="1" applyBorder="1" applyAlignment="1">
      <alignment horizontal="right"/>
    </xf>
    <xf numFmtId="0" fontId="0" fillId="0" borderId="1" xfId="0" applyBorder="1"/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6" fillId="3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11" fillId="0" borderId="6" xfId="0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11" fillId="3" borderId="1" xfId="0" applyFont="1" applyFill="1" applyBorder="1" applyAlignment="1">
      <alignment horizontal="center"/>
    </xf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4" fontId="12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wrapText="1"/>
    </xf>
    <xf numFmtId="0" fontId="12" fillId="0" borderId="1" xfId="0" applyFont="1" applyBorder="1" applyAlignment="1"/>
    <xf numFmtId="4" fontId="11" fillId="0" borderId="1" xfId="0" applyNumberFormat="1" applyFont="1" applyFill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Excel Built-in Normal" xfId="1" xr:uid="{00000000-0005-0000-0000-00002F000000}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9"/>
  <sheetViews>
    <sheetView tabSelected="1" topLeftCell="A13" zoomScale="85" zoomScaleNormal="85" workbookViewId="0">
      <selection activeCell="G22" sqref="G22"/>
    </sheetView>
  </sheetViews>
  <sheetFormatPr defaultRowHeight="15" customHeight="1" x14ac:dyDescent="0.35"/>
  <cols>
    <col min="1" max="1" width="5.81640625" customWidth="1"/>
    <col min="2" max="2" width="7.7265625" customWidth="1"/>
    <col min="3" max="3" width="4.54296875" customWidth="1"/>
    <col min="4" max="4" width="44.81640625" customWidth="1"/>
    <col min="5" max="5" width="10.7265625" customWidth="1"/>
    <col min="6" max="6" width="13.26953125" customWidth="1"/>
    <col min="7" max="7" width="8.7265625" customWidth="1"/>
    <col min="8" max="8" width="13.26953125" customWidth="1"/>
    <col min="9" max="9" width="9.1796875" customWidth="1"/>
    <col min="10" max="10" width="13.26953125" customWidth="1"/>
    <col min="11" max="11" width="10.54296875" customWidth="1"/>
    <col min="12" max="12" width="13.26953125" customWidth="1"/>
    <col min="13" max="13" width="33.81640625" customWidth="1"/>
    <col min="14" max="14" width="10.7265625" customWidth="1"/>
    <col min="18" max="18" width="0" hidden="1" customWidth="1"/>
    <col min="23" max="23" width="9.7265625" bestFit="1" customWidth="1"/>
  </cols>
  <sheetData>
    <row r="1" spans="1:23" ht="15" customHeight="1" x14ac:dyDescent="0.35">
      <c r="A1" s="78" t="s">
        <v>23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23" ht="15" customHeight="1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3" ht="15" customHeight="1" x14ac:dyDescent="0.35">
      <c r="A3" s="79" t="s">
        <v>35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26"/>
    </row>
    <row r="4" spans="1:23" ht="15" customHeight="1" x14ac:dyDescent="0.3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26"/>
    </row>
    <row r="5" spans="1:23" ht="15" customHeight="1" x14ac:dyDescent="0.4">
      <c r="N5" s="27"/>
      <c r="O5" s="56"/>
      <c r="P5" s="56"/>
    </row>
    <row r="6" spans="1:23" ht="15" customHeight="1" x14ac:dyDescent="0.3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4"/>
    </row>
    <row r="7" spans="1:23" ht="15" customHeight="1" x14ac:dyDescent="0.35">
      <c r="A7" s="32"/>
      <c r="B7" s="32"/>
      <c r="C7" s="33" t="s">
        <v>17</v>
      </c>
      <c r="D7" s="5" t="s">
        <v>22</v>
      </c>
      <c r="E7" s="64"/>
      <c r="F7" s="64"/>
      <c r="G7" s="64"/>
      <c r="H7" s="64"/>
      <c r="I7" s="64"/>
      <c r="J7" s="64"/>
      <c r="K7" s="19"/>
      <c r="L7" s="24"/>
      <c r="M7" s="24"/>
      <c r="N7" s="4"/>
    </row>
    <row r="8" spans="1:23" ht="15" customHeight="1" x14ac:dyDescent="0.35">
      <c r="A8" s="80" t="s">
        <v>5</v>
      </c>
      <c r="B8" s="80"/>
      <c r="C8" s="81"/>
      <c r="D8" s="23" t="s">
        <v>29</v>
      </c>
      <c r="E8" s="64"/>
      <c r="F8" s="64"/>
      <c r="G8" s="64"/>
      <c r="H8" s="64"/>
      <c r="I8" s="64"/>
      <c r="J8" s="64"/>
      <c r="K8" s="2"/>
      <c r="L8" s="3"/>
      <c r="M8" s="2"/>
      <c r="N8" s="2"/>
    </row>
    <row r="9" spans="1:23" ht="15" customHeight="1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3"/>
      <c r="M9" s="2"/>
      <c r="N9" s="2"/>
    </row>
    <row r="10" spans="1:23" ht="15" customHeight="1" x14ac:dyDescent="0.35">
      <c r="A10" s="3"/>
      <c r="B10" s="2"/>
      <c r="C10" s="2"/>
      <c r="D10" s="6" t="s">
        <v>15</v>
      </c>
      <c r="E10" s="29">
        <v>13971</v>
      </c>
      <c r="F10" s="7" t="s">
        <v>6</v>
      </c>
      <c r="G10" s="65"/>
      <c r="H10" s="31"/>
      <c r="I10" s="31"/>
      <c r="J10" s="31"/>
      <c r="M10" s="8"/>
      <c r="N10" s="2"/>
    </row>
    <row r="11" spans="1:23" ht="15" customHeight="1" x14ac:dyDescent="0.35">
      <c r="A11" s="24"/>
      <c r="B11" s="2"/>
      <c r="C11" s="2"/>
      <c r="D11" s="6" t="s">
        <v>4</v>
      </c>
      <c r="E11" s="30">
        <v>77761</v>
      </c>
      <c r="F11" s="7" t="s">
        <v>6</v>
      </c>
      <c r="G11" s="65"/>
      <c r="H11" s="31"/>
      <c r="I11" s="31"/>
      <c r="J11" s="31"/>
      <c r="M11" s="2"/>
      <c r="N11" s="2"/>
    </row>
    <row r="12" spans="1:23" ht="15" customHeight="1" x14ac:dyDescent="0.35">
      <c r="A12" s="24"/>
      <c r="B12" s="2"/>
      <c r="C12" s="2"/>
      <c r="D12" s="12"/>
      <c r="E12" s="12"/>
      <c r="F12" s="12"/>
      <c r="G12" s="12"/>
      <c r="H12" s="12"/>
      <c r="I12" s="12"/>
      <c r="J12" s="12"/>
      <c r="K12" s="2"/>
      <c r="L12" s="2"/>
      <c r="M12" s="2"/>
      <c r="N12" s="2"/>
      <c r="O12" s="57"/>
      <c r="P12" s="57"/>
      <c r="Q12" s="12"/>
    </row>
    <row r="13" spans="1:23" ht="15" customHeight="1" x14ac:dyDescent="0.35">
      <c r="A13" s="24"/>
      <c r="B13" s="2"/>
      <c r="C13" s="2"/>
      <c r="D13" s="12"/>
      <c r="E13" s="77" t="s">
        <v>34</v>
      </c>
      <c r="F13" s="77"/>
      <c r="G13" s="77" t="s">
        <v>31</v>
      </c>
      <c r="H13" s="77"/>
      <c r="I13" s="77" t="s">
        <v>30</v>
      </c>
      <c r="J13" s="77"/>
      <c r="K13" s="84" t="s">
        <v>32</v>
      </c>
      <c r="L13" s="84"/>
      <c r="M13" s="2"/>
      <c r="N13" s="2"/>
      <c r="O13" s="57"/>
      <c r="P13" s="57"/>
      <c r="Q13" s="12"/>
    </row>
    <row r="14" spans="1:23" ht="15" customHeight="1" x14ac:dyDescent="0.35">
      <c r="A14" s="24"/>
      <c r="B14" s="54" t="s">
        <v>14</v>
      </c>
      <c r="C14" s="13"/>
      <c r="D14" s="13"/>
      <c r="E14" s="14" t="s">
        <v>7</v>
      </c>
      <c r="F14" s="14" t="s">
        <v>2</v>
      </c>
      <c r="G14" s="14" t="s">
        <v>7</v>
      </c>
      <c r="H14" s="14" t="s">
        <v>2</v>
      </c>
      <c r="I14" s="14" t="s">
        <v>7</v>
      </c>
      <c r="J14" s="14" t="s">
        <v>2</v>
      </c>
      <c r="K14" s="14" t="s">
        <v>7</v>
      </c>
      <c r="L14" s="14" t="s">
        <v>2</v>
      </c>
      <c r="M14" s="14" t="s">
        <v>3</v>
      </c>
      <c r="N14" s="2"/>
      <c r="O14" s="57"/>
      <c r="P14" s="57"/>
      <c r="Q14" s="57"/>
    </row>
    <row r="15" spans="1:23" ht="15" customHeight="1" x14ac:dyDescent="0.35">
      <c r="A15" s="53"/>
      <c r="B15" s="16">
        <v>100</v>
      </c>
      <c r="C15" s="82" t="s">
        <v>8</v>
      </c>
      <c r="D15" s="83"/>
      <c r="E15" s="15">
        <f>F15/E10</f>
        <v>0.19587033140075871</v>
      </c>
      <c r="F15" s="15">
        <v>2736.5043999999998</v>
      </c>
      <c r="G15" s="68"/>
      <c r="H15" s="68"/>
      <c r="I15" s="68"/>
      <c r="J15" s="68"/>
      <c r="K15" s="70">
        <f>L15/$E$10</f>
        <v>0.19587033140075871</v>
      </c>
      <c r="L15" s="70">
        <f>F15+H15+J15</f>
        <v>2736.5043999999998</v>
      </c>
      <c r="M15" s="36"/>
      <c r="N15" s="51"/>
      <c r="O15" s="58"/>
      <c r="P15" s="59"/>
      <c r="Q15" s="59"/>
      <c r="R15" s="47"/>
      <c r="W15" s="37"/>
    </row>
    <row r="16" spans="1:23" ht="15" customHeight="1" x14ac:dyDescent="0.35">
      <c r="A16" s="53"/>
      <c r="B16" s="16">
        <v>200</v>
      </c>
      <c r="C16" s="9" t="s">
        <v>0</v>
      </c>
      <c r="D16" s="9"/>
      <c r="E16" s="15">
        <f>F16/$E$10</f>
        <v>0.17794001860997782</v>
      </c>
      <c r="F16" s="15">
        <v>2486</v>
      </c>
      <c r="G16" s="9"/>
      <c r="H16" s="9"/>
      <c r="I16" s="9"/>
      <c r="J16" s="9"/>
      <c r="K16" s="70">
        <f t="shared" ref="K16:K24" si="0">L16/$E$10</f>
        <v>0.17794001860997782</v>
      </c>
      <c r="L16" s="70">
        <f t="shared" ref="L16:L24" si="1">F16+H16+J16</f>
        <v>2486</v>
      </c>
      <c r="M16" s="36"/>
      <c r="N16" s="51"/>
      <c r="O16" s="58"/>
      <c r="P16" s="57"/>
      <c r="Q16" s="57"/>
      <c r="W16" s="37"/>
    </row>
    <row r="17" spans="1:23" ht="15" customHeight="1" x14ac:dyDescent="0.35">
      <c r="A17" s="53"/>
      <c r="B17" s="16">
        <v>300</v>
      </c>
      <c r="C17" s="85" t="s">
        <v>19</v>
      </c>
      <c r="D17" s="86"/>
      <c r="E17" s="75">
        <f>F17/$E$10</f>
        <v>0.5239743754920908</v>
      </c>
      <c r="F17" s="75">
        <f>L17-H17</f>
        <v>7320.4459999999999</v>
      </c>
      <c r="G17" s="75">
        <f>H17/E10</f>
        <v>2.9503972514494307E-3</v>
      </c>
      <c r="H17" s="75">
        <v>41.22</v>
      </c>
      <c r="I17" s="69"/>
      <c r="J17" s="69"/>
      <c r="K17" s="70">
        <f t="shared" si="0"/>
        <v>0.52692477274354022</v>
      </c>
      <c r="L17" s="70">
        <v>7361.6660000000002</v>
      </c>
      <c r="M17" s="36" t="s">
        <v>33</v>
      </c>
      <c r="N17" s="51"/>
      <c r="O17" s="58"/>
      <c r="P17" s="57"/>
      <c r="Q17" s="57"/>
      <c r="W17" s="37"/>
    </row>
    <row r="18" spans="1:23" ht="51" customHeight="1" x14ac:dyDescent="0.35">
      <c r="A18" s="53"/>
      <c r="B18" s="16">
        <v>400</v>
      </c>
      <c r="C18" s="62" t="s">
        <v>21</v>
      </c>
      <c r="D18" s="35"/>
      <c r="E18" s="91">
        <v>0</v>
      </c>
      <c r="F18" s="92">
        <v>0</v>
      </c>
      <c r="G18" s="93"/>
      <c r="H18" s="93"/>
      <c r="I18" s="93"/>
      <c r="J18" s="93"/>
      <c r="K18" s="70">
        <f t="shared" si="0"/>
        <v>0</v>
      </c>
      <c r="L18" s="94">
        <f t="shared" si="1"/>
        <v>0</v>
      </c>
      <c r="M18" s="95" t="s">
        <v>37</v>
      </c>
      <c r="N18" s="52"/>
      <c r="O18" s="58"/>
      <c r="P18" s="59"/>
      <c r="Q18" s="59"/>
      <c r="R18" s="47"/>
      <c r="S18" s="47"/>
      <c r="T18" s="47"/>
      <c r="W18" s="37"/>
    </row>
    <row r="19" spans="1:23" ht="15" customHeight="1" x14ac:dyDescent="0.35">
      <c r="A19" s="53"/>
      <c r="B19" s="16">
        <v>600</v>
      </c>
      <c r="C19" s="9" t="s">
        <v>20</v>
      </c>
      <c r="D19" s="9"/>
      <c r="E19" s="9"/>
      <c r="F19" s="9"/>
      <c r="G19" s="9"/>
      <c r="H19" s="9"/>
      <c r="I19" s="9"/>
      <c r="J19" s="9"/>
      <c r="K19" s="70"/>
      <c r="L19" s="71"/>
      <c r="M19" s="66"/>
      <c r="N19" s="50"/>
      <c r="O19" s="58"/>
      <c r="P19" s="57"/>
      <c r="Q19" s="57"/>
      <c r="W19" s="37"/>
    </row>
    <row r="20" spans="1:23" ht="15" customHeight="1" x14ac:dyDescent="0.35">
      <c r="A20" s="53"/>
      <c r="B20" s="16"/>
      <c r="C20" s="9">
        <v>610</v>
      </c>
      <c r="D20" s="48" t="s">
        <v>27</v>
      </c>
      <c r="E20" s="75">
        <f>F20/$E$10</f>
        <v>0.37140085892205288</v>
      </c>
      <c r="F20" s="75">
        <f>L20-H20-J20</f>
        <v>5188.8414000000012</v>
      </c>
      <c r="G20" s="75">
        <f>H20/E10</f>
        <v>1.856989478204853E-2</v>
      </c>
      <c r="H20" s="75">
        <v>259.44</v>
      </c>
      <c r="I20" s="75">
        <f>J20/E10</f>
        <v>7.4280294896571467E-2</v>
      </c>
      <c r="J20" s="75">
        <v>1037.77</v>
      </c>
      <c r="K20" s="70">
        <f t="shared" si="0"/>
        <v>0.46425104860067284</v>
      </c>
      <c r="L20" s="70">
        <v>6486.0514000000003</v>
      </c>
      <c r="M20" s="67"/>
      <c r="N20" s="51"/>
      <c r="O20" s="58"/>
      <c r="P20" s="57"/>
      <c r="Q20" s="57"/>
      <c r="S20" s="56"/>
      <c r="U20" s="49"/>
      <c r="W20" s="37"/>
    </row>
    <row r="21" spans="1:23" ht="15" customHeight="1" x14ac:dyDescent="0.35">
      <c r="A21" s="53"/>
      <c r="B21" s="16"/>
      <c r="C21" s="9">
        <v>620</v>
      </c>
      <c r="D21" s="48" t="s">
        <v>26</v>
      </c>
      <c r="E21" s="75">
        <f>F21/$E$10</f>
        <v>0.39799843246725364</v>
      </c>
      <c r="F21" s="75">
        <f>L21-H21-J21</f>
        <v>5560.4361000000008</v>
      </c>
      <c r="G21" s="75">
        <f>H21/E10</f>
        <v>1.6583637534893707E-2</v>
      </c>
      <c r="H21" s="75">
        <v>231.69</v>
      </c>
      <c r="I21" s="76"/>
      <c r="J21" s="76"/>
      <c r="K21" s="70">
        <f t="shared" si="0"/>
        <v>0.41458207000214731</v>
      </c>
      <c r="L21" s="70">
        <v>5792.1261000000004</v>
      </c>
      <c r="M21" s="67"/>
      <c r="N21" s="51"/>
      <c r="O21" s="49"/>
      <c r="W21" s="37"/>
    </row>
    <row r="22" spans="1:23" ht="15" customHeight="1" x14ac:dyDescent="0.35">
      <c r="A22" s="53"/>
      <c r="B22" s="16"/>
      <c r="C22" s="9">
        <v>630</v>
      </c>
      <c r="D22" s="48" t="s">
        <v>28</v>
      </c>
      <c r="E22" s="75">
        <f>SUM(F22/E10)</f>
        <v>1.2675198625724714E-2</v>
      </c>
      <c r="F22" s="75">
        <f>L22-H22-J22</f>
        <v>177.08519999999999</v>
      </c>
      <c r="G22" s="75">
        <f>H22/E10</f>
        <v>3.5008231336339556E-3</v>
      </c>
      <c r="H22" s="75">
        <v>48.91</v>
      </c>
      <c r="I22" s="75">
        <f>J22/E10</f>
        <v>1.4003292534535822E-2</v>
      </c>
      <c r="J22" s="75">
        <v>195.64</v>
      </c>
      <c r="K22" s="70">
        <f t="shared" si="0"/>
        <v>3.0179314293894494E-2</v>
      </c>
      <c r="L22" s="70">
        <v>421.6352</v>
      </c>
      <c r="M22" s="67"/>
      <c r="N22" s="51"/>
      <c r="O22" s="49"/>
      <c r="W22" s="37"/>
    </row>
    <row r="23" spans="1:23" ht="45.75" customHeight="1" x14ac:dyDescent="0.35">
      <c r="A23" s="53"/>
      <c r="B23" s="16">
        <v>700</v>
      </c>
      <c r="C23" s="85" t="s">
        <v>9</v>
      </c>
      <c r="D23" s="86"/>
      <c r="E23" s="15">
        <f>F23/E10</f>
        <v>0</v>
      </c>
      <c r="F23" s="15">
        <v>0</v>
      </c>
      <c r="G23" s="69"/>
      <c r="H23" s="69"/>
      <c r="I23" s="69"/>
      <c r="J23" s="69"/>
      <c r="K23" s="70">
        <f t="shared" si="0"/>
        <v>0</v>
      </c>
      <c r="L23" s="70">
        <f t="shared" si="1"/>
        <v>0</v>
      </c>
      <c r="M23" s="74"/>
      <c r="N23" s="51"/>
      <c r="O23" s="49"/>
      <c r="W23" s="37"/>
    </row>
    <row r="24" spans="1:23" ht="15" customHeight="1" x14ac:dyDescent="0.35">
      <c r="A24" s="53"/>
      <c r="B24" s="16"/>
      <c r="C24" s="87" t="s">
        <v>25</v>
      </c>
      <c r="D24" s="88"/>
      <c r="E24" s="15">
        <f>F24/E10</f>
        <v>-2.9820642760002861E-2</v>
      </c>
      <c r="F24" s="15">
        <v>-416.62419999999997</v>
      </c>
      <c r="G24" s="16"/>
      <c r="H24" s="16"/>
      <c r="I24" s="16"/>
      <c r="J24" s="16"/>
      <c r="K24" s="70">
        <f t="shared" si="0"/>
        <v>-2.9820642760002861E-2</v>
      </c>
      <c r="L24" s="70">
        <f t="shared" si="1"/>
        <v>-416.62419999999997</v>
      </c>
      <c r="M24" s="36" t="s">
        <v>36</v>
      </c>
      <c r="N24" s="51"/>
      <c r="O24" s="49"/>
      <c r="W24" s="37"/>
    </row>
    <row r="25" spans="1:23" ht="15" customHeight="1" x14ac:dyDescent="0.35">
      <c r="A25" s="53"/>
      <c r="B25" s="55"/>
      <c r="C25" s="17" t="s">
        <v>10</v>
      </c>
      <c r="D25" s="17"/>
      <c r="E25" s="17"/>
      <c r="F25" s="17"/>
      <c r="G25" s="17"/>
      <c r="H25" s="17"/>
      <c r="I25" s="17"/>
      <c r="J25" s="17"/>
      <c r="K25" s="72">
        <f>SUM(K15:K24)</f>
        <v>1.7799269128909883</v>
      </c>
      <c r="L25" s="73">
        <f>SUM(L15:L24)</f>
        <v>24867.358900000003</v>
      </c>
      <c r="M25" s="18"/>
      <c r="N25" s="2"/>
      <c r="W25" s="37"/>
    </row>
    <row r="26" spans="1:23" ht="15" customHeight="1" x14ac:dyDescent="0.35">
      <c r="A26" s="24"/>
      <c r="B26" s="20"/>
      <c r="C26" s="11"/>
      <c r="D26" s="11"/>
      <c r="E26" s="11"/>
      <c r="F26" s="11"/>
      <c r="G26" s="11"/>
      <c r="H26" s="11"/>
      <c r="I26" s="11"/>
      <c r="J26" s="11"/>
      <c r="K26" s="38"/>
      <c r="L26" s="39"/>
      <c r="M26" s="19"/>
      <c r="N26" s="2"/>
      <c r="W26" s="37"/>
    </row>
    <row r="27" spans="1:23" ht="15" customHeight="1" x14ac:dyDescent="0.35">
      <c r="A27" s="24"/>
      <c r="B27" s="89" t="s">
        <v>13</v>
      </c>
      <c r="C27" s="89"/>
      <c r="D27" s="89"/>
      <c r="E27" s="60"/>
      <c r="F27" s="60"/>
      <c r="G27" s="60"/>
      <c r="H27" s="60"/>
      <c r="I27" s="60"/>
      <c r="J27" s="60"/>
      <c r="K27" s="40">
        <f>K25</f>
        <v>1.7799269128909883</v>
      </c>
      <c r="L27" s="41">
        <f>L25</f>
        <v>24867.358900000003</v>
      </c>
      <c r="M27" s="21"/>
      <c r="N27" s="2"/>
      <c r="W27" s="37"/>
    </row>
    <row r="28" spans="1:23" ht="15" customHeight="1" x14ac:dyDescent="0.35">
      <c r="A28" s="24"/>
      <c r="B28" s="90" t="s">
        <v>16</v>
      </c>
      <c r="C28" s="90"/>
      <c r="D28" s="90"/>
      <c r="E28" s="61"/>
      <c r="F28" s="61"/>
      <c r="G28" s="61"/>
      <c r="H28" s="61"/>
      <c r="I28" s="61"/>
      <c r="J28" s="61"/>
      <c r="K28" s="42">
        <f>K27*0.2</f>
        <v>0.35598538257819767</v>
      </c>
      <c r="L28" s="43">
        <f>L27*0.2</f>
        <v>4973.4717800000008</v>
      </c>
      <c r="M28" s="22"/>
      <c r="N28" s="2"/>
      <c r="W28" s="37"/>
    </row>
    <row r="29" spans="1:23" ht="15" customHeight="1" x14ac:dyDescent="0.35">
      <c r="A29" s="19"/>
      <c r="B29" s="11" t="s">
        <v>11</v>
      </c>
      <c r="C29" s="11"/>
      <c r="D29" s="11"/>
      <c r="E29" s="11"/>
      <c r="F29" s="11"/>
      <c r="G29" s="11"/>
      <c r="H29" s="11"/>
      <c r="I29" s="11"/>
      <c r="J29" s="11"/>
      <c r="K29" s="40">
        <f>K28+K27</f>
        <v>2.1359122954691858</v>
      </c>
      <c r="L29" s="44">
        <f>L28+L27</f>
        <v>29840.830680000003</v>
      </c>
      <c r="M29" s="19"/>
      <c r="N29" s="2"/>
    </row>
    <row r="30" spans="1:23" ht="15" customHeight="1" x14ac:dyDescent="0.35">
      <c r="A30" s="19"/>
      <c r="B30" s="11" t="s">
        <v>24</v>
      </c>
      <c r="C30" s="11"/>
      <c r="D30" s="11"/>
      <c r="E30" s="11"/>
      <c r="F30" s="11"/>
      <c r="G30" s="11"/>
      <c r="H30" s="11"/>
      <c r="I30" s="11"/>
      <c r="J30" s="11"/>
      <c r="K30" s="40"/>
      <c r="L30" s="44">
        <f>L27*12</f>
        <v>298408.30680000002</v>
      </c>
      <c r="M30" s="19"/>
      <c r="N30" s="2"/>
    </row>
    <row r="31" spans="1:23" ht="15" customHeight="1" x14ac:dyDescent="0.35">
      <c r="A31" s="19"/>
      <c r="B31" s="11" t="s">
        <v>12</v>
      </c>
      <c r="C31" s="11"/>
      <c r="D31" s="11"/>
      <c r="E31" s="11"/>
      <c r="F31" s="11"/>
      <c r="G31" s="11"/>
      <c r="H31" s="11"/>
      <c r="I31" s="11"/>
      <c r="J31" s="11"/>
      <c r="K31" s="45"/>
      <c r="L31" s="46">
        <f>L29*12</f>
        <v>358089.96816000005</v>
      </c>
      <c r="M31" s="19"/>
      <c r="N31" s="2"/>
    </row>
    <row r="32" spans="1:23" ht="15" customHeight="1" x14ac:dyDescent="0.35">
      <c r="A32" s="19"/>
      <c r="B32" s="11"/>
      <c r="C32" s="11"/>
      <c r="D32" s="11"/>
      <c r="E32" s="11"/>
      <c r="F32" s="11"/>
      <c r="G32" s="11"/>
      <c r="H32" s="11"/>
      <c r="I32" s="11"/>
      <c r="J32" s="11"/>
      <c r="K32" s="31"/>
      <c r="L32" s="28"/>
      <c r="M32" s="19"/>
      <c r="N32" s="2"/>
    </row>
    <row r="33" spans="1:14" ht="15" customHeight="1" x14ac:dyDescent="0.3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"/>
    </row>
    <row r="34" spans="1:14" ht="15" customHeight="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5" customHeight="1" x14ac:dyDescent="0.35">
      <c r="A35" s="2"/>
      <c r="B35" s="12" t="s">
        <v>17</v>
      </c>
      <c r="C35" s="12"/>
      <c r="D35" s="12"/>
      <c r="E35" s="12" t="s">
        <v>18</v>
      </c>
      <c r="F35" s="12"/>
      <c r="G35" s="12"/>
      <c r="H35" s="12"/>
      <c r="I35" s="12"/>
      <c r="J35" s="12"/>
      <c r="L35" s="2"/>
      <c r="M35" s="2"/>
      <c r="N35" s="2"/>
    </row>
    <row r="36" spans="1:14" ht="15" customHeight="1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L36" s="2"/>
      <c r="M36" s="2"/>
      <c r="N36" s="2"/>
    </row>
    <row r="37" spans="1:14" ht="15" customHeight="1" x14ac:dyDescent="0.35">
      <c r="A37" s="2"/>
      <c r="B37" s="10" t="s">
        <v>1</v>
      </c>
      <c r="C37" s="10"/>
      <c r="D37" s="10"/>
      <c r="E37" s="10" t="s">
        <v>1</v>
      </c>
      <c r="F37" s="10"/>
      <c r="G37" s="10"/>
      <c r="H37" s="10"/>
      <c r="I37" s="10"/>
      <c r="J37" s="10"/>
      <c r="L37" s="10"/>
      <c r="M37" s="2"/>
      <c r="N37" s="2"/>
    </row>
    <row r="38" spans="1:14" ht="15" customHeight="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" customHeight="1" x14ac:dyDescent="0.35">
      <c r="N39" s="1"/>
    </row>
  </sheetData>
  <mergeCells count="13">
    <mergeCell ref="C23:D23"/>
    <mergeCell ref="C24:D24"/>
    <mergeCell ref="B27:D27"/>
    <mergeCell ref="B28:D28"/>
    <mergeCell ref="E13:F13"/>
    <mergeCell ref="C17:D17"/>
    <mergeCell ref="G13:H13"/>
    <mergeCell ref="A1:M1"/>
    <mergeCell ref="A3:M3"/>
    <mergeCell ref="A8:C8"/>
    <mergeCell ref="C15:D15"/>
    <mergeCell ref="I13:J13"/>
    <mergeCell ref="K13:L13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FE3017-C7C7-4786-97A5-CA5C650B02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6834C86-35B7-4CBD-9DB0-C8CC70BAD36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Mari Mölder</cp:lastModifiedBy>
  <cp:lastPrinted>2016-09-12T08:04:33Z</cp:lastPrinted>
  <dcterms:created xsi:type="dcterms:W3CDTF">2009-11-20T06:24:07Z</dcterms:created>
  <dcterms:modified xsi:type="dcterms:W3CDTF">2018-01-31T10:48:45Z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0x010100631DA7DF3856F8439F509C6DE8795A43</vt:lpwstr>
  </property>
</Properties>
</file>